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90" firstSheet="0" activeTab="0"/>
  </bookViews>
  <sheets>
    <sheet name="Sheet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<sst xmlns="http://schemas.openxmlformats.org/spreadsheetml/2006/main" count="67" uniqueCount="39">
  <si>
    <t xml:space="preserve">大昌支教志愿者公共花费总计表</t>
  </si>
  <si>
    <t xml:space="preserve">姓名</t>
  </si>
  <si>
    <t xml:space="preserve">去程火车票</t>
  </si>
  <si>
    <t xml:space="preserve">海口旅游花费</t>
  </si>
  <si>
    <t xml:space="preserve">额外花费</t>
  </si>
  <si>
    <t xml:space="preserve">个人奉献费用</t>
  </si>
  <si>
    <t xml:space="preserve">总计</t>
  </si>
  <si>
    <t xml:space="preserve">备注</t>
  </si>
  <si>
    <t xml:space="preserve">张智帅</t>
  </si>
  <si>
    <t xml:space="preserve">曾明杰</t>
  </si>
  <si>
    <t xml:space="preserve">胡兴宇</t>
  </si>
  <si>
    <t xml:space="preserve">刘忠尧</t>
  </si>
  <si>
    <t xml:space="preserve">周亮</t>
  </si>
  <si>
    <t xml:space="preserve">许美娜</t>
  </si>
  <si>
    <t xml:space="preserve">张艺璇</t>
  </si>
  <si>
    <t xml:space="preserve">伍晓倩</t>
  </si>
  <si>
    <t xml:space="preserve">王筱淳</t>
  </si>
  <si>
    <t xml:space="preserve">陈杰皓</t>
  </si>
  <si>
    <t xml:space="preserve">孙雅倩</t>
  </si>
  <si>
    <t xml:space="preserve">去程火车票是刘忠尧买的，买到了到海口的硬卧</t>
  </si>
  <si>
    <t xml:space="preserve">赵丰</t>
  </si>
  <si>
    <r>
      <rPr>
        <sz val="11"/>
        <color rgb="FF000000"/>
        <rFont val="Noto Sans CJK SC Regular"/>
        <family val="2"/>
        <charset val="1"/>
      </rPr>
      <t xml:space="preserve">广东</t>
    </r>
    <r>
      <rPr>
        <sz val="11"/>
        <color rgb="FF000000"/>
        <rFont val="宋体"/>
        <family val="2"/>
        <charset val="1"/>
      </rPr>
      <t xml:space="preserve">-</t>
    </r>
    <r>
      <rPr>
        <sz val="11"/>
        <color rgb="FF000000"/>
        <rFont val="Noto Sans CJK SC Regular"/>
        <family val="2"/>
        <charset val="1"/>
      </rPr>
      <t xml:space="preserve">茂名</t>
    </r>
    <r>
      <rPr>
        <sz val="11"/>
        <color rgb="FF000000"/>
        <rFont val="宋体"/>
        <family val="2"/>
        <charset val="1"/>
      </rPr>
      <t xml:space="preserve">-</t>
    </r>
    <r>
      <rPr>
        <sz val="11"/>
        <color rgb="FF000000"/>
        <rFont val="Noto Sans CJK SC Regular"/>
        <family val="2"/>
        <charset val="1"/>
      </rPr>
      <t xml:space="preserve">湛江西</t>
    </r>
    <r>
      <rPr>
        <sz val="11"/>
        <color rgb="FF000000"/>
        <rFont val="宋体"/>
        <family val="2"/>
        <charset val="1"/>
      </rPr>
      <t xml:space="preserve">-</t>
    </r>
    <r>
      <rPr>
        <sz val="11"/>
        <color rgb="FF000000"/>
        <rFont val="Noto Sans CJK SC Regular"/>
        <family val="2"/>
        <charset val="1"/>
      </rPr>
      <t xml:space="preserve">海口</t>
    </r>
  </si>
  <si>
    <t xml:space="preserve">合计</t>
  </si>
  <si>
    <r>
      <rPr>
        <sz val="11"/>
        <color rgb="FF000000"/>
        <rFont val="Noto Sans CJK SC Regular"/>
        <family val="2"/>
        <charset val="1"/>
      </rPr>
      <t xml:space="preserve">大昌支教志愿者交易总计表</t>
    </r>
    <r>
      <rPr>
        <sz val="11"/>
        <color rgb="FF000000"/>
        <rFont val="宋体"/>
        <family val="2"/>
        <charset val="1"/>
      </rPr>
      <t xml:space="preserve">v2</t>
    </r>
  </si>
  <si>
    <t xml:space="preserve">火锅</t>
  </si>
  <si>
    <t xml:space="preserve">方便面</t>
  </si>
  <si>
    <t xml:space="preserve">邮寄费</t>
  </si>
  <si>
    <r>
      <rPr>
        <sz val="11"/>
        <color rgb="FF000000"/>
        <rFont val="宋体"/>
        <family val="2"/>
        <charset val="1"/>
      </rPr>
      <t xml:space="preserve">27</t>
    </r>
    <r>
      <rPr>
        <sz val="11"/>
        <color rgb="FF000000"/>
        <rFont val="Noto Sans CJK SC Regular"/>
        <family val="2"/>
        <charset val="1"/>
      </rPr>
      <t xml:space="preserve">号晚文昌汽车站附近吃饭</t>
    </r>
  </si>
  <si>
    <t xml:space="preserve"> </t>
  </si>
  <si>
    <t xml:space="preserve">胡兴宇 伍晓倩 许美娜 周亮 刘忠尧 五人 海口到文昌车费待报销后退还</t>
  </si>
  <si>
    <t xml:space="preserve">各方负担费用粗略统计</t>
  </si>
  <si>
    <t xml:space="preserve">美心</t>
  </si>
  <si>
    <r>
      <rPr>
        <sz val="11"/>
        <color rgb="FF000000"/>
        <rFont val="Noto Sans CJK SC Regular"/>
        <family val="2"/>
        <charset val="1"/>
      </rPr>
      <t xml:space="preserve">车马费￥</t>
    </r>
    <r>
      <rPr>
        <sz val="11"/>
        <color rgb="FF000000"/>
        <rFont val="宋体"/>
        <family val="2"/>
        <charset val="1"/>
      </rPr>
      <t xml:space="preserve">80</t>
    </r>
    <r>
      <rPr>
        <sz val="11"/>
        <color rgb="FF000000"/>
        <rFont val="Noto Sans CJK SC Regular"/>
        <family val="2"/>
        <charset val="1"/>
      </rPr>
      <t xml:space="preserve">，买被子￥</t>
    </r>
    <r>
      <rPr>
        <sz val="11"/>
        <color rgb="FF000000"/>
        <rFont val="宋体"/>
        <family val="2"/>
        <charset val="1"/>
      </rPr>
      <t xml:space="preserve">351,</t>
    </r>
    <r>
      <rPr>
        <sz val="11"/>
        <color rgb="FF000000"/>
        <rFont val="Noto Sans CJK SC Regular"/>
        <family val="2"/>
        <charset val="1"/>
      </rPr>
      <t xml:space="preserve">从北京邮到海南￥</t>
    </r>
    <r>
      <rPr>
        <sz val="11"/>
        <color rgb="FF000000"/>
        <rFont val="宋体"/>
        <family val="2"/>
        <charset val="1"/>
      </rPr>
      <t xml:space="preserve">114</t>
    </r>
  </si>
  <si>
    <t xml:space="preserve">校方</t>
  </si>
  <si>
    <r>
      <rPr>
        <sz val="11"/>
        <color rgb="FF000000"/>
        <rFont val="Noto Sans CJK SC Regular"/>
        <family val="2"/>
        <charset val="1"/>
      </rPr>
      <t xml:space="preserve">大昌基金会￥</t>
    </r>
    <r>
      <rPr>
        <sz val="11"/>
        <color rgb="FF000000"/>
        <rFont val="宋体"/>
        <family val="2"/>
        <charset val="1"/>
      </rPr>
      <t xml:space="preserve">2500,</t>
    </r>
    <r>
      <rPr>
        <sz val="11"/>
        <color rgb="FF000000"/>
        <rFont val="Noto Sans CJK SC Regular"/>
        <family val="2"/>
        <charset val="1"/>
      </rPr>
      <t xml:space="preserve">韩校长个人￥</t>
    </r>
    <r>
      <rPr>
        <sz val="11"/>
        <color rgb="FF000000"/>
        <rFont val="宋体"/>
        <family val="2"/>
        <charset val="1"/>
      </rPr>
      <t xml:space="preserve">1100,26</t>
    </r>
    <r>
      <rPr>
        <sz val="11"/>
        <color rgb="FF000000"/>
        <rFont val="Noto Sans CJK SC Regular"/>
        <family val="2"/>
        <charset val="1"/>
      </rPr>
      <t xml:space="preserve">号晚上聚餐￥</t>
    </r>
    <r>
      <rPr>
        <sz val="11"/>
        <color rgb="FF000000"/>
        <rFont val="宋体"/>
        <family val="2"/>
        <charset val="1"/>
      </rPr>
      <t xml:space="preserve">1350</t>
    </r>
    <r>
      <rPr>
        <sz val="11"/>
        <color rgb="FF000000"/>
        <rFont val="Noto Sans CJK SC Regular"/>
        <family val="2"/>
        <charset val="1"/>
      </rPr>
      <t xml:space="preserve">（校方负担，饭店不能给开发票，但应该可以想办法解决，大昌小学财务与中心校小学一致）</t>
    </r>
  </si>
  <si>
    <t xml:space="preserve">志愿者方</t>
  </si>
  <si>
    <t xml:space="preserve">不含返程机票、火车票</t>
  </si>
  <si>
    <t xml:space="preserve">爱协</t>
  </si>
  <si>
    <t xml:space="preserve">地铁票、地图、海口到文昌火车票、被褥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</si>
</sst>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.00_);[RED]\(0.00\)"/>
    <numFmt numFmtId="166" formatCode="\¥#,##0.00_);[RED]&quot;(¥&quot;#,##0.00\)"/>
    <numFmt numFmtId="167" formatCode="_ \¥* #,##0.00_ ;_ \¥* \-#,##0.00_ ;_ \¥* \-??_ ;_ @_ "/>
  </numFmts>
  <fonts count="5">
    <font>
      <sz val="11"/>
      <color rgb="FF000000"/>
      <name val="宋体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Noto Sans CJK SC Regular"/>
      <family val="2"/>
      <charset val="1"/>
    </font>
  </fonts>
  <fills count="2">
    <fill>
      <patternFill patternType="none"/>
    </fill>
    <fill>
      <patternFill patternType="gray125"/>
    </fill>
  </fills>
  <borders count="10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38"/>
  <sheetViews>
    <sheetView windowProtection="false" showFormulas="false" showGridLines="true" showRowColHeaders="true" showZeros="true" rightToLeft="false" tabSelected="true" showOutlineSymbols="true" defaultGridColor="true" view="normal" topLeftCell="A11" colorId="64" zoomScale="100" zoomScaleNormal="100" zoomScalePageLayoutView="100" workbookViewId="0">
      <selection pane="topLeft" activeCell="B37" activeCellId="0" sqref="B37"/>
    </sheetView>
  </sheetViews>
  <sheetFormatPr defaultRowHeight="13.5"/>
  <cols>
    <col collapsed="false" hidden="false" max="1" min="1" style="0" width="14.4587628865979"/>
    <col collapsed="false" hidden="false" max="2" min="2" style="0" width="14.0463917525773"/>
    <col collapsed="false" hidden="false" max="3" min="3" style="0" width="16.9123711340206"/>
    <col collapsed="false" hidden="false" max="4" min="4" style="0" width="8.18556701030928"/>
    <col collapsed="false" hidden="false" max="5" min="5" style="0" width="15.9587628865979"/>
    <col collapsed="false" hidden="false" max="6" min="6" style="0" width="15.819587628866"/>
    <col collapsed="false" hidden="false" max="7" min="7" style="0" width="41.7319587628866"/>
    <col collapsed="false" hidden="false" max="8" min="8" style="0" width="40.9175257731959"/>
    <col collapsed="false" hidden="false" max="1025" min="9" style="0" width="8.18556701030928"/>
  </cols>
  <sheetData>
    <row r="1" customFormat="false" ht="13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2"/>
    </row>
    <row r="2" customFormat="false" ht="13.5" hidden="false" customHeight="false" outlineLevel="0" collapsed="false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5" t="s">
        <v>7</v>
      </c>
    </row>
    <row r="3" customFormat="false" ht="13.5" hidden="false" customHeight="false" outlineLevel="0" collapsed="false">
      <c r="A3" s="3" t="s">
        <v>8</v>
      </c>
      <c r="B3" s="6" t="n">
        <v>746</v>
      </c>
      <c r="C3" s="6" t="n">
        <f aca="false">(804-192-231)/9+231/7</f>
        <v>75.3333333333333</v>
      </c>
      <c r="D3" s="6" t="n">
        <f aca="false">(32+145.9)/12+25/12</f>
        <v>16.9083333333333</v>
      </c>
      <c r="E3" s="6" t="n">
        <v>5</v>
      </c>
      <c r="F3" s="6" t="n">
        <f aca="false">SUM(B3:E3)</f>
        <v>843.241666666667</v>
      </c>
      <c r="G3" s="5"/>
    </row>
    <row r="4" customFormat="false" ht="13.5" hidden="false" customHeight="false" outlineLevel="0" collapsed="false">
      <c r="A4" s="3" t="s">
        <v>9</v>
      </c>
      <c r="B4" s="6" t="n">
        <v>746</v>
      </c>
      <c r="C4" s="6" t="n">
        <f aca="false">(804-192-231)/9+192/4</f>
        <v>90.3333333333334</v>
      </c>
      <c r="D4" s="6" t="n">
        <f aca="false">(32+145.9)/12+15+25/12</f>
        <v>31.9083333333333</v>
      </c>
      <c r="E4" s="6"/>
      <c r="F4" s="6" t="n">
        <f aca="false">SUM(B4:E4)</f>
        <v>868.241666666667</v>
      </c>
      <c r="G4" s="5"/>
    </row>
    <row r="5" customFormat="false" ht="13.5" hidden="false" customHeight="false" outlineLevel="0" collapsed="false">
      <c r="A5" s="3" t="s">
        <v>10</v>
      </c>
      <c r="B5" s="6" t="n">
        <v>802</v>
      </c>
      <c r="C5" s="6" t="n">
        <f aca="false">(804-192-231)/9+192/4</f>
        <v>90.3333333333334</v>
      </c>
      <c r="D5" s="6" t="n">
        <f aca="false">(32+145.9)/12+14.4+25/12</f>
        <v>31.3083333333333</v>
      </c>
      <c r="E5" s="6" t="n">
        <v>31</v>
      </c>
      <c r="F5" s="6" t="n">
        <f aca="false">SUM(B5:E5)</f>
        <v>954.641666666667</v>
      </c>
      <c r="G5" s="5"/>
    </row>
    <row r="6" customFormat="false" ht="13.5" hidden="false" customHeight="false" outlineLevel="0" collapsed="false">
      <c r="A6" s="3" t="s">
        <v>11</v>
      </c>
      <c r="B6" s="6" t="n">
        <v>802</v>
      </c>
      <c r="C6" s="6" t="n">
        <f aca="false">(804-192-231)/9+231/7</f>
        <v>75.3333333333333</v>
      </c>
      <c r="D6" s="6" t="n">
        <f aca="false">(32+145.9)/12+12+25/12</f>
        <v>28.9083333333333</v>
      </c>
      <c r="E6" s="6" t="n">
        <v>31</v>
      </c>
      <c r="F6" s="6" t="n">
        <f aca="false">SUM(B6:E6)</f>
        <v>937.241666666667</v>
      </c>
      <c r="G6" s="5"/>
    </row>
    <row r="7" customFormat="false" ht="13.5" hidden="false" customHeight="false" outlineLevel="0" collapsed="false">
      <c r="A7" s="3" t="s">
        <v>12</v>
      </c>
      <c r="B7" s="6" t="n">
        <v>774</v>
      </c>
      <c r="C7" s="6" t="n">
        <f aca="false">(804-192-231)/9+231/7</f>
        <v>75.3333333333333</v>
      </c>
      <c r="D7" s="6" t="n">
        <f aca="false">(32+145.9)/12+15+25/12</f>
        <v>31.9083333333333</v>
      </c>
      <c r="E7" s="6" t="n">
        <f aca="false">24+16+14+31</f>
        <v>85</v>
      </c>
      <c r="F7" s="6" t="n">
        <f aca="false">SUM(B7:E7)</f>
        <v>966.241666666667</v>
      </c>
      <c r="G7" s="5"/>
    </row>
    <row r="8" customFormat="false" ht="13.5" hidden="false" customHeight="false" outlineLevel="0" collapsed="false">
      <c r="A8" s="3" t="s">
        <v>13</v>
      </c>
      <c r="B8" s="6" t="n">
        <v>802</v>
      </c>
      <c r="C8" s="6" t="n">
        <f aca="false">(804-192-231)/9+192/4</f>
        <v>90.3333333333334</v>
      </c>
      <c r="D8" s="6" t="n">
        <f aca="false">(32+145.9)/12+25/12</f>
        <v>16.9083333333333</v>
      </c>
      <c r="E8" s="6" t="n">
        <f aca="false">42+31</f>
        <v>73</v>
      </c>
      <c r="F8" s="6" t="n">
        <f aca="false">SUM(B8:E8)</f>
        <v>982.241666666667</v>
      </c>
      <c r="G8" s="5"/>
    </row>
    <row r="9" customFormat="false" ht="13.5" hidden="false" customHeight="false" outlineLevel="0" collapsed="false">
      <c r="A9" s="3" t="s">
        <v>14</v>
      </c>
      <c r="B9" s="6" t="n">
        <v>746</v>
      </c>
      <c r="C9" s="6" t="n">
        <f aca="false">(804-192-231)/9+231/7</f>
        <v>75.3333333333333</v>
      </c>
      <c r="D9" s="6" t="n">
        <f aca="false">(32+145.9)/12+15+25/12</f>
        <v>31.9083333333333</v>
      </c>
      <c r="E9" s="6"/>
      <c r="F9" s="6" t="n">
        <f aca="false">SUM(B9:E9)</f>
        <v>853.241666666667</v>
      </c>
      <c r="G9" s="5"/>
    </row>
    <row r="10" customFormat="false" ht="13.5" hidden="false" customHeight="false" outlineLevel="0" collapsed="false">
      <c r="A10" s="3" t="s">
        <v>15</v>
      </c>
      <c r="B10" s="6" t="n">
        <v>746</v>
      </c>
      <c r="C10" s="6" t="n">
        <f aca="false">(804-192-231)/9+231/7</f>
        <v>75.3333333333333</v>
      </c>
      <c r="D10" s="6" t="n">
        <f aca="false">(32+145.9)/12+11.4+5+25/12</f>
        <v>33.3083333333333</v>
      </c>
      <c r="E10" s="6" t="n">
        <v>31</v>
      </c>
      <c r="F10" s="6" t="n">
        <f aca="false">SUM(B10:E10)</f>
        <v>885.641666666667</v>
      </c>
      <c r="G10" s="5"/>
    </row>
    <row r="11" customFormat="false" ht="13.5" hidden="false" customHeight="false" outlineLevel="0" collapsed="false">
      <c r="A11" s="3" t="s">
        <v>16</v>
      </c>
      <c r="B11" s="6" t="n">
        <v>774</v>
      </c>
      <c r="C11" s="6" t="n">
        <v>33</v>
      </c>
      <c r="D11" s="6" t="n">
        <f aca="false">(32+145.9)/12+25/12</f>
        <v>16.9083333333333</v>
      </c>
      <c r="E11" s="6"/>
      <c r="F11" s="6" t="n">
        <f aca="false">SUM(B11:E11)</f>
        <v>823.908333333333</v>
      </c>
      <c r="G11" s="5"/>
    </row>
    <row r="12" customFormat="false" ht="13.8" hidden="false" customHeight="false" outlineLevel="0" collapsed="false">
      <c r="A12" s="3" t="s">
        <v>17</v>
      </c>
      <c r="B12" s="6" t="n">
        <v>802</v>
      </c>
      <c r="C12" s="6" t="n">
        <v>33</v>
      </c>
      <c r="D12" s="6" t="n">
        <f aca="false">(32+145.9)/12+25/12</f>
        <v>16.9083333333333</v>
      </c>
      <c r="E12" s="6"/>
      <c r="F12" s="6" t="n">
        <f aca="false">SUM(B12:E12)</f>
        <v>851.908333333333</v>
      </c>
      <c r="G12" s="5"/>
    </row>
    <row r="13" customFormat="false" ht="13.5" hidden="false" customHeight="false" outlineLevel="0" collapsed="false">
      <c r="A13" s="3" t="s">
        <v>18</v>
      </c>
      <c r="B13" s="6" t="n">
        <v>667.5</v>
      </c>
      <c r="C13" s="6" t="n">
        <v>0</v>
      </c>
      <c r="D13" s="6" t="n">
        <f aca="false">(32+145.9)/12+13+25/12</f>
        <v>29.9083333333333</v>
      </c>
      <c r="E13" s="6" t="n">
        <v>10</v>
      </c>
      <c r="F13" s="6" t="n">
        <f aca="false">SUM(B13:E13)</f>
        <v>707.408333333333</v>
      </c>
      <c r="G13" s="5" t="s">
        <v>19</v>
      </c>
    </row>
    <row r="14" customFormat="false" ht="13.5" hidden="false" customHeight="false" outlineLevel="0" collapsed="false">
      <c r="A14" s="7" t="s">
        <v>20</v>
      </c>
      <c r="B14" s="8" t="n">
        <f aca="false">5+8+99.5+30.5+133.5</f>
        <v>276.5</v>
      </c>
      <c r="C14" s="8" t="n">
        <f aca="false">573/9</f>
        <v>63.6666666666667</v>
      </c>
      <c r="D14" s="8" t="n">
        <f aca="false">(32+145.9)/12+15+27.2+8+25/12</f>
        <v>67.1083333333333</v>
      </c>
      <c r="E14" s="8" t="n">
        <f aca="false">20+13.9+42+10+150+32+271</f>
        <v>538.9</v>
      </c>
      <c r="F14" s="8" t="n">
        <f aca="false">SUM(B14:E14)</f>
        <v>946.175</v>
      </c>
      <c r="G14" s="9" t="s">
        <v>21</v>
      </c>
    </row>
    <row r="15" customFormat="false" ht="13.5" hidden="false" customHeight="false" outlineLevel="0" collapsed="false">
      <c r="B15" s="0" t="n">
        <f aca="false">SUM(B3:B14)</f>
        <v>8684</v>
      </c>
      <c r="E15" s="10" t="s">
        <v>22</v>
      </c>
      <c r="F15" s="11" t="n">
        <f aca="false">SUM(F3:F14)</f>
        <v>10620.1333333333</v>
      </c>
    </row>
    <row r="16" customFormat="false" ht="13.5" hidden="false" customHeight="false" outlineLevel="0" collapsed="false">
      <c r="A16" s="12" t="s">
        <v>23</v>
      </c>
      <c r="B16" s="13"/>
      <c r="C16" s="13"/>
      <c r="D16" s="13"/>
      <c r="E16" s="13"/>
      <c r="F16" s="13"/>
      <c r="G16" s="13"/>
      <c r="H16" s="13"/>
      <c r="I16" s="14"/>
    </row>
    <row r="17" customFormat="false" ht="13.5" hidden="false" customHeight="false" outlineLevel="0" collapsed="false">
      <c r="A17" s="3" t="s">
        <v>1</v>
      </c>
      <c r="B17" s="4" t="s">
        <v>2</v>
      </c>
      <c r="C17" s="4" t="s">
        <v>3</v>
      </c>
      <c r="D17" s="4" t="s">
        <v>24</v>
      </c>
      <c r="E17" s="4" t="s">
        <v>25</v>
      </c>
      <c r="F17" s="4" t="s">
        <v>26</v>
      </c>
      <c r="G17" s="15" t="s">
        <v>27</v>
      </c>
      <c r="H17" s="4" t="s">
        <v>6</v>
      </c>
      <c r="I17" s="5" t="s">
        <v>1</v>
      </c>
    </row>
    <row r="18" customFormat="false" ht="13.8" hidden="false" customHeight="false" outlineLevel="0" collapsed="false">
      <c r="A18" s="3" t="s">
        <v>8</v>
      </c>
      <c r="B18" s="6" t="n">
        <v>746</v>
      </c>
      <c r="C18" s="6" t="n">
        <v>33</v>
      </c>
      <c r="D18" s="6" t="n">
        <f aca="false">(32+145.9)/12</f>
        <v>14.825</v>
      </c>
      <c r="E18" s="6" t="s">
        <v>28</v>
      </c>
      <c r="F18" s="6"/>
      <c r="G18" s="4"/>
      <c r="H18" s="6" t="n">
        <f aca="false">SUM(B18:G18)</f>
        <v>793.825</v>
      </c>
      <c r="I18" s="5" t="s">
        <v>8</v>
      </c>
    </row>
    <row r="19" customFormat="false" ht="13.8" hidden="false" customHeight="false" outlineLevel="0" collapsed="false">
      <c r="A19" s="3" t="s">
        <v>9</v>
      </c>
      <c r="B19" s="6" t="n">
        <v>746</v>
      </c>
      <c r="C19" s="6"/>
      <c r="D19" s="6" t="n">
        <f aca="false">(32+145.9)/12</f>
        <v>14.825</v>
      </c>
      <c r="E19" s="6" t="n">
        <f aca="false">25/12</f>
        <v>2.08333333333333</v>
      </c>
      <c r="F19" s="6"/>
      <c r="G19" s="4" t="n">
        <v>15</v>
      </c>
      <c r="H19" s="6" t="n">
        <f aca="false">SUM(B19:G19)</f>
        <v>777.908333333333</v>
      </c>
      <c r="I19" s="5" t="s">
        <v>9</v>
      </c>
    </row>
    <row r="20" customFormat="false" ht="13.8" hidden="false" customHeight="false" outlineLevel="0" collapsed="false">
      <c r="A20" s="3" t="s">
        <v>10</v>
      </c>
      <c r="B20" s="6"/>
      <c r="C20" s="6" t="n">
        <v>89.5</v>
      </c>
      <c r="D20" s="6" t="n">
        <f aca="false">(32+145.9)/12</f>
        <v>14.825</v>
      </c>
      <c r="E20" s="6" t="n">
        <f aca="false">25/12</f>
        <v>2.08333333333333</v>
      </c>
      <c r="F20" s="4" t="n">
        <f aca="false">14.4</f>
        <v>14.4</v>
      </c>
      <c r="G20" s="4"/>
      <c r="H20" s="6" t="n">
        <f aca="false">SUM(B20:G20)</f>
        <v>120.808333333333</v>
      </c>
      <c r="I20" s="5" t="s">
        <v>10</v>
      </c>
    </row>
    <row r="21" customFormat="false" ht="13.8" hidden="false" customHeight="false" outlineLevel="0" collapsed="false">
      <c r="A21" s="3" t="s">
        <v>11</v>
      </c>
      <c r="B21" s="6"/>
      <c r="C21" s="6"/>
      <c r="D21" s="6" t="n">
        <f aca="false">(32+145.9)/12</f>
        <v>14.825</v>
      </c>
      <c r="E21" s="6" t="n">
        <f aca="false">25/12</f>
        <v>2.08333333333333</v>
      </c>
      <c r="F21" s="6"/>
      <c r="G21" s="4"/>
      <c r="H21" s="6" t="n">
        <f aca="false">SUM(B21:G21)</f>
        <v>16.9083333333333</v>
      </c>
      <c r="I21" s="5" t="s">
        <v>11</v>
      </c>
    </row>
    <row r="22" customFormat="false" ht="13.8" hidden="false" customHeight="false" outlineLevel="0" collapsed="false">
      <c r="A22" s="3" t="s">
        <v>12</v>
      </c>
      <c r="B22" s="6"/>
      <c r="C22" s="6"/>
      <c r="D22" s="6" t="n">
        <f aca="false">(32+145.9)/12</f>
        <v>14.825</v>
      </c>
      <c r="E22" s="6" t="n">
        <f aca="false">25/12</f>
        <v>2.08333333333333</v>
      </c>
      <c r="F22" s="6"/>
      <c r="G22" s="4" t="n">
        <v>15</v>
      </c>
      <c r="H22" s="6" t="n">
        <f aca="false">SUM(B22:G22)</f>
        <v>31.9083333333333</v>
      </c>
      <c r="I22" s="5" t="s">
        <v>12</v>
      </c>
    </row>
    <row r="23" customFormat="false" ht="13.8" hidden="false" customHeight="false" outlineLevel="0" collapsed="false">
      <c r="A23" s="3" t="s">
        <v>13</v>
      </c>
      <c r="B23" s="6"/>
      <c r="C23" s="6"/>
      <c r="D23" s="6" t="n">
        <f aca="false">(32+145.9)/12</f>
        <v>14.825</v>
      </c>
      <c r="E23" s="6" t="n">
        <f aca="false">25/12</f>
        <v>2.08333333333333</v>
      </c>
      <c r="F23" s="6"/>
      <c r="G23" s="4"/>
      <c r="H23" s="6" t="n">
        <f aca="false">SUM(B23:G23)</f>
        <v>16.9083333333333</v>
      </c>
      <c r="I23" s="5" t="s">
        <v>13</v>
      </c>
    </row>
    <row r="24" customFormat="false" ht="13.8" hidden="false" customHeight="false" outlineLevel="0" collapsed="false">
      <c r="A24" s="3" t="s">
        <v>14</v>
      </c>
      <c r="B24" s="6" t="n">
        <v>746</v>
      </c>
      <c r="C24" s="6" t="n">
        <v>30</v>
      </c>
      <c r="D24" s="6" t="n">
        <f aca="false">(32+145.9)/12</f>
        <v>14.825</v>
      </c>
      <c r="E24" s="6" t="n">
        <f aca="false">25/12</f>
        <v>2.08333333333333</v>
      </c>
      <c r="F24" s="6"/>
      <c r="G24" s="4" t="n">
        <v>15</v>
      </c>
      <c r="H24" s="6" t="n">
        <f aca="false">SUM(B24:G24)</f>
        <v>807.908333333333</v>
      </c>
      <c r="I24" s="5" t="s">
        <v>14</v>
      </c>
    </row>
    <row r="25" customFormat="false" ht="13.8" hidden="false" customHeight="false" outlineLevel="0" collapsed="false">
      <c r="A25" s="3" t="s">
        <v>15</v>
      </c>
      <c r="B25" s="6"/>
      <c r="C25" s="6"/>
      <c r="D25" s="6" t="n">
        <f aca="false">(32+145.9)/12</f>
        <v>14.825</v>
      </c>
      <c r="E25" s="6" t="n">
        <f aca="false">25/12</f>
        <v>2.08333333333333</v>
      </c>
      <c r="F25" s="6" t="n">
        <f aca="false">11.4+5</f>
        <v>16.4</v>
      </c>
      <c r="G25" s="4"/>
      <c r="H25" s="6" t="n">
        <f aca="false">SUM(B25:G25)</f>
        <v>33.3083333333333</v>
      </c>
      <c r="I25" s="5" t="s">
        <v>15</v>
      </c>
    </row>
    <row r="26" customFormat="false" ht="13.8" hidden="false" customHeight="false" outlineLevel="0" collapsed="false">
      <c r="A26" s="3" t="s">
        <v>16</v>
      </c>
      <c r="B26" s="6" t="n">
        <v>774</v>
      </c>
      <c r="C26" s="6"/>
      <c r="D26" s="6" t="n">
        <f aca="false">(32+145.9)/12</f>
        <v>14.825</v>
      </c>
      <c r="E26" s="6" t="n">
        <f aca="false">25/12</f>
        <v>2.08333333333333</v>
      </c>
      <c r="F26" s="6"/>
      <c r="G26" s="4"/>
      <c r="H26" s="6" t="n">
        <f aca="false">SUM(B26:G26)</f>
        <v>790.908333333333</v>
      </c>
      <c r="I26" s="5" t="s">
        <v>16</v>
      </c>
    </row>
    <row r="27" customFormat="false" ht="13.8" hidden="false" customHeight="false" outlineLevel="0" collapsed="false">
      <c r="A27" s="3" t="s">
        <v>17</v>
      </c>
      <c r="B27" s="6" t="n">
        <v>802</v>
      </c>
      <c r="C27" s="6"/>
      <c r="D27" s="6" t="n">
        <f aca="false">(32+145.9)/12</f>
        <v>14.825</v>
      </c>
      <c r="E27" s="6" t="n">
        <f aca="false">25/12</f>
        <v>2.08333333333333</v>
      </c>
      <c r="F27" s="6"/>
      <c r="G27" s="4"/>
      <c r="H27" s="6" t="n">
        <f aca="false">SUM(B27:G27)</f>
        <v>818.908333333333</v>
      </c>
      <c r="I27" s="5" t="s">
        <v>17</v>
      </c>
    </row>
    <row r="28" customFormat="false" ht="13.8" hidden="false" customHeight="false" outlineLevel="0" collapsed="false">
      <c r="A28" s="7" t="s">
        <v>18</v>
      </c>
      <c r="B28" s="8"/>
      <c r="C28" s="8"/>
      <c r="D28" s="8" t="n">
        <f aca="false">(32+145.9)/12</f>
        <v>14.825</v>
      </c>
      <c r="E28" s="8" t="n">
        <f aca="false">25/12</f>
        <v>2.08333333333333</v>
      </c>
      <c r="F28" s="8"/>
      <c r="G28" s="16"/>
      <c r="H28" s="8" t="n">
        <f aca="false">SUM(B28:G28)</f>
        <v>16.9083333333333</v>
      </c>
      <c r="I28" s="9" t="s">
        <v>18</v>
      </c>
    </row>
    <row r="29" customFormat="false" ht="13.5" hidden="false" customHeight="false" outlineLevel="0" collapsed="false">
      <c r="B29" s="17"/>
      <c r="C29" s="17"/>
      <c r="D29" s="17"/>
      <c r="E29" s="17"/>
      <c r="F29" s="17"/>
    </row>
    <row r="30" customFormat="false" ht="13.5" hidden="false" customHeight="false" outlineLevel="0" collapsed="false">
      <c r="A30" s="18" t="s">
        <v>29</v>
      </c>
    </row>
    <row r="32" customFormat="false" ht="13.5" hidden="false" customHeight="false" outlineLevel="0" collapsed="false">
      <c r="A32" s="18" t="s">
        <v>30</v>
      </c>
    </row>
    <row r="34" customFormat="false" ht="13.5" hidden="false" customHeight="false" outlineLevel="0" collapsed="false">
      <c r="A34" s="18" t="s">
        <v>31</v>
      </c>
      <c r="B34" s="0" t="n">
        <f aca="false">80+351.4+114</f>
        <v>545.4</v>
      </c>
      <c r="C34" s="18" t="s">
        <v>32</v>
      </c>
    </row>
    <row r="35" customFormat="false" ht="13.5" hidden="false" customHeight="false" outlineLevel="0" collapsed="false">
      <c r="A35" s="18" t="s">
        <v>33</v>
      </c>
      <c r="B35" s="0" t="n">
        <f aca="false">3600+1350</f>
        <v>4950</v>
      </c>
      <c r="C35" s="18" t="s">
        <v>34</v>
      </c>
    </row>
    <row r="36" customFormat="false" ht="13.5" hidden="false" customHeight="false" outlineLevel="0" collapsed="false">
      <c r="A36" s="18" t="s">
        <v>35</v>
      </c>
      <c r="B36" s="0" t="n">
        <v>10620</v>
      </c>
      <c r="C36" s="18" t="s">
        <v>36</v>
      </c>
    </row>
    <row r="37" customFormat="false" ht="13.5" hidden="false" customHeight="false" outlineLevel="0" collapsed="false">
      <c r="A37" s="18" t="s">
        <v>37</v>
      </c>
      <c r="B37" s="0" t="n">
        <f aca="false">40+35+624</f>
        <v>699</v>
      </c>
      <c r="C37" s="18" t="s">
        <v>38</v>
      </c>
    </row>
    <row r="38" customFormat="false" ht="13.5" hidden="false" customHeight="false" outlineLevel="0" collapsed="false">
      <c r="A38" s="18" t="s">
        <v>22</v>
      </c>
      <c r="B38" s="19" t="n">
        <f aca="false">SUM(B34:B37)</f>
        <v>16814.4</v>
      </c>
    </row>
  </sheetData>
  <mergeCells count="1">
    <mergeCell ref="A1:G1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</TotalTime>
  <Application>LibreOffice/5.1.6.2$Linux_X86_64 LibreOffice_project/10m0$Build-2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:creator/>
  <dc:description/>
  <dc:language>en-US</dc:language>
  <cp:lastModifiedBy/>
  <dcterms:modified xsi:type="dcterms:W3CDTF">2018-03-26T18:09:59Z</dcterms:modified>
  <cp:revision>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